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b9d\AC\Temp\"/>
    </mc:Choice>
  </mc:AlternateContent>
  <xr:revisionPtr revIDLastSave="0" documentId="8_{788895A8-FD3B-0141-80E3-0BB5E84F65B1}" xr6:coauthVersionLast="23" xr6:coauthVersionMax="23" xr10:uidLastSave="{00000000-0000-0000-0000-000000000000}"/>
  <bookViews>
    <workbookView xWindow="165" yWindow="135" windowWidth="18900" windowHeight="7830" xr2:uid="{00000000-000D-0000-FFFF-FFFF00000000}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G24" i="1" l="1"/>
  <c r="D24" i="1"/>
  <c r="E24" i="1"/>
  <c r="F24" i="1"/>
  <c r="D23" i="1"/>
  <c r="G22" i="1"/>
  <c r="G23" i="1"/>
  <c r="E23" i="1"/>
  <c r="F23" i="1"/>
  <c r="D22" i="1"/>
  <c r="D21" i="1"/>
  <c r="E21" i="1"/>
  <c r="F21" i="1"/>
  <c r="D20" i="1"/>
  <c r="E20" i="1"/>
  <c r="F20" i="1"/>
  <c r="D19" i="1"/>
  <c r="E19" i="1"/>
  <c r="F19" i="1"/>
  <c r="G18" i="1"/>
  <c r="D18" i="1"/>
  <c r="E18" i="1"/>
  <c r="F18" i="1"/>
  <c r="G17" i="1"/>
  <c r="D17" i="1"/>
  <c r="D16" i="1"/>
  <c r="E16" i="1"/>
  <c r="F16" i="1"/>
  <c r="B16" i="1"/>
  <c r="D15" i="1"/>
  <c r="E15" i="1"/>
  <c r="F15" i="1"/>
  <c r="B15" i="1"/>
  <c r="C15" i="1"/>
  <c r="D14" i="1"/>
  <c r="E14" i="1"/>
  <c r="F14" i="1"/>
  <c r="D13" i="1"/>
  <c r="E13" i="1"/>
  <c r="F13" i="1"/>
  <c r="D12" i="1"/>
  <c r="E12" i="1"/>
  <c r="F12" i="1"/>
  <c r="D11" i="1"/>
  <c r="E11" i="1"/>
  <c r="F11" i="1"/>
  <c r="D10" i="1"/>
  <c r="E10" i="1"/>
  <c r="F10" i="1"/>
  <c r="B10" i="1"/>
  <c r="D9" i="1"/>
  <c r="E9" i="1"/>
  <c r="F9" i="1"/>
  <c r="B9" i="1"/>
  <c r="D8" i="1"/>
  <c r="E8" i="1"/>
  <c r="F8" i="1"/>
  <c r="B8" i="1"/>
  <c r="H7" i="1"/>
  <c r="D7" i="1"/>
  <c r="E7" i="1"/>
  <c r="F7" i="1"/>
  <c r="B7" i="1"/>
  <c r="H6" i="1"/>
  <c r="D6" i="1"/>
  <c r="E6" i="1"/>
  <c r="F6" i="1"/>
  <c r="B6" i="1"/>
  <c r="D5" i="1"/>
  <c r="E5" i="1"/>
  <c r="F5" i="1"/>
  <c r="C5" i="1"/>
  <c r="D4" i="1"/>
  <c r="E4" i="1"/>
  <c r="F4" i="1"/>
  <c r="C4" i="1"/>
  <c r="G3" i="1"/>
  <c r="D3" i="1"/>
  <c r="C9" i="1"/>
  <c r="E3" i="1"/>
  <c r="F3" i="1"/>
  <c r="C3" i="1"/>
  <c r="E17" i="1"/>
  <c r="F17" i="1"/>
  <c r="E22" i="1"/>
  <c r="F22" i="1"/>
  <c r="C10" i="1"/>
  <c r="C8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Jörg Müller </author>
  </authors>
  <commentList>
    <comment ref="G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0,720–0,775 kg/l</t>
        </r>
      </text>
    </comment>
    <comment ref="H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40,1–41,8</t>
        </r>
      </text>
    </comment>
    <comment ref="I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42,7–44,2</t>
        </r>
      </text>
    </comment>
    <comment ref="G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0,86–0,9 kg/l</t>
        </r>
      </text>
    </comment>
    <comment ref="G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0,820–0,845 kg/l</t>
        </r>
      </text>
    </comment>
    <comment ref="G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0,7–1,02</t>
        </r>
      </text>
    </comment>
    <comment ref="G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pro Raummeter</t>
        </r>
      </text>
    </comment>
    <comment ref="H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14,4–15,8</t>
        </r>
      </text>
    </comment>
    <comment ref="G1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pro Raummeter</t>
        </r>
      </text>
    </comment>
    <comment ref="H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14,4–15,8</t>
        </r>
      </text>
    </comment>
    <comment ref="G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650…700
</t>
        </r>
      </text>
    </comment>
    <comment ref="C1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0,37-0,41 je nach Kohlenrevier</t>
        </r>
      </text>
    </comment>
    <comment ref="G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1,2…1,4
</t>
        </r>
      </text>
    </comment>
    <comment ref="G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1,2…1,5
</t>
        </r>
      </text>
    </comment>
    <comment ref="H1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25–32,7</t>
        </r>
      </text>
    </comment>
    <comment ref="I1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29–32,7</t>
        </r>
      </text>
    </comment>
    <comment ref="G2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aus Prospektangaben Gewicht/Abmessungen</t>
        </r>
      </text>
    </comment>
    <comment ref="G2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Jörg Müller : 10%
</t>
        </r>
        <r>
          <rPr>
            <sz val="9"/>
            <color indexed="81"/>
            <rFont val="Tahoma"/>
            <family val="2"/>
          </rPr>
          <t xml:space="preserve">
http://www.ingenieur.de/Themen/Elektromobilitaet/Lithium-Luft-Batterien-fuer-Elektromobilitaet</t>
        </r>
      </text>
    </comment>
    <comment ref="F2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Mirai - 3,1 kW/l bei 36,5 Liter Vol = 114 kW</t>
        </r>
      </text>
    </comment>
    <comment ref="G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Jörg Müller :</t>
        </r>
        <r>
          <rPr>
            <sz val="9"/>
            <color indexed="81"/>
            <rFont val="Tahoma"/>
            <family val="2"/>
          </rPr>
          <t xml:space="preserve">
Mirai Brennstoffzelle 56 kg/36,5 Liter
</t>
        </r>
      </text>
    </comment>
  </commentList>
</comments>
</file>

<file path=xl/sharedStrings.xml><?xml version="1.0" encoding="utf-8"?>
<sst xmlns="http://schemas.openxmlformats.org/spreadsheetml/2006/main" count="60" uniqueCount="38">
  <si>
    <t>Energieträger / Energiewandler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</si>
  <si>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-Emission</t>
    </r>
  </si>
  <si>
    <t>Dichte*</t>
  </si>
  <si>
    <r>
      <t>Heizwert 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, Speicher-dichte bzw. Kapazität</t>
    </r>
  </si>
  <si>
    <r>
      <t>Brennwert H</t>
    </r>
    <r>
      <rPr>
        <vertAlign val="subscript"/>
        <sz val="10"/>
        <rFont val="Arial"/>
        <family val="2"/>
      </rPr>
      <t>s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</si>
  <si>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/l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</si>
  <si>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/kWh</t>
    </r>
  </si>
  <si>
    <t>kWh/kg</t>
  </si>
  <si>
    <t>kWh/m³</t>
  </si>
  <si>
    <t>kWh/l</t>
  </si>
  <si>
    <t>g/l oder kg/m³</t>
  </si>
  <si>
    <t>MJ/kg</t>
  </si>
  <si>
    <t>Benzin</t>
  </si>
  <si>
    <t>Biodiesel (Rapsöl-DiMethylester)</t>
  </si>
  <si>
    <t>Diesel, Heizöl</t>
  </si>
  <si>
    <t>Erdgas (H-Gas)</t>
  </si>
  <si>
    <t>Erdgas (L-Gas)</t>
  </si>
  <si>
    <t>Erdöl</t>
  </si>
  <si>
    <t>-</t>
  </si>
  <si>
    <t>Hartholz, lufttrocken, 20% Feuchte</t>
  </si>
  <si>
    <t>Weichholz, lufttrocken, 20% Feuchte</t>
  </si>
  <si>
    <t>Maissilage Teigreife körnerreich</t>
  </si>
  <si>
    <t>Methan</t>
  </si>
  <si>
    <t>Rapsöl</t>
  </si>
  <si>
    <t>Roggen, 20% Wassergehalt</t>
  </si>
  <si>
    <t>Rohbraunkohle</t>
  </si>
  <si>
    <t>Steinkohle</t>
  </si>
  <si>
    <t>Wasserstoff 1 bar</t>
  </si>
  <si>
    <t>Wasserstoff 40 bar</t>
  </si>
  <si>
    <t>Wasserstoff 200 bar</t>
  </si>
  <si>
    <t>Wasserstoff 300 bar</t>
  </si>
  <si>
    <t>Wasserstoff 700 bar</t>
  </si>
  <si>
    <t>Li-Ionen Batterie</t>
  </si>
  <si>
    <t>Li-Luft Batterie</t>
  </si>
  <si>
    <t>Brennstoffzelle</t>
  </si>
  <si>
    <t>* bei 20°C    **ohne Wiederaufforstung</t>
  </si>
  <si>
    <t>Energie-gehalt</t>
  </si>
  <si>
    <t>Energie-gehalt*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</si>
</sst>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00"/>
    <numFmt numFmtId="166" formatCode="0.000"/>
    <numFmt numFmtId="167" formatCode="0.0000"/>
    <numFmt numFmtId="168" formatCode="#,##0.0"/>
    <numFmt numFmtId="169" formatCode="0.00&quot;**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0" fillId="0" borderId="0" xfId="0" applyNumberFormat="1"/>
    <xf numFmtId="3" fontId="0" fillId="0" borderId="0" xfId="0" applyNumberFormat="1"/>
    <xf numFmtId="167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68" fontId="0" fillId="0" borderId="0" xfId="0" applyNumberFormat="1"/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169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Fill="1"/>
    <xf numFmtId="164" fontId="0" fillId="0" borderId="0" xfId="0" applyNumberFormat="1" applyFill="1"/>
    <xf numFmtId="168" fontId="0" fillId="0" borderId="0" xfId="0" applyNumberFormat="1" applyFill="1"/>
    <xf numFmtId="16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 wrapText="1"/>
    </xf>
    <xf numFmtId="166" fontId="0" fillId="0" borderId="0" xfId="0" applyNumberFormat="1" applyAlignment="1">
      <alignment horizontal="right" wrapText="1"/>
    </xf>
    <xf numFmtId="167" fontId="1" fillId="0" borderId="0" xfId="0" applyNumberFormat="1" applyFont="1"/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 xr3:uid="{AEA406A1-0E4B-5B11-9CD5-51D6E497D94C}">
      <selection activeCell="B7" sqref="B7"/>
    </sheetView>
  </sheetViews>
  <sheetFormatPr defaultRowHeight="15" x14ac:dyDescent="0.2"/>
  <cols>
    <col min="1" max="1" width="30.1328125" bestFit="1" customWidth="1"/>
    <col min="2" max="2" width="7.80078125" bestFit="1" customWidth="1"/>
    <col min="3" max="3" width="10.76171875" bestFit="1" customWidth="1"/>
    <col min="4" max="4" width="7.53125" bestFit="1" customWidth="1"/>
    <col min="5" max="5" width="7.80078125" bestFit="1" customWidth="1"/>
    <col min="6" max="6" width="7.53125" bestFit="1" customWidth="1"/>
    <col min="7" max="7" width="11.97265625" bestFit="1" customWidth="1"/>
    <col min="8" max="8" width="10.22265625" bestFit="1" customWidth="1"/>
    <col min="9" max="9" width="9.01171875" bestFit="1" customWidth="1"/>
    <col min="10" max="256" width="11.43359375" customWidth="1"/>
  </cols>
  <sheetData>
    <row r="1" spans="1:9" ht="59.25" x14ac:dyDescent="0.25">
      <c r="A1" s="30" t="s">
        <v>0</v>
      </c>
      <c r="B1" s="2" t="s">
        <v>1</v>
      </c>
      <c r="C1" s="2" t="s">
        <v>1</v>
      </c>
      <c r="D1" s="31" t="s">
        <v>36</v>
      </c>
      <c r="E1" s="31" t="s">
        <v>37</v>
      </c>
      <c r="F1" s="32" t="s">
        <v>37</v>
      </c>
      <c r="G1" s="33" t="s">
        <v>2</v>
      </c>
      <c r="H1" s="4" t="s">
        <v>3</v>
      </c>
      <c r="I1" s="4" t="s">
        <v>4</v>
      </c>
    </row>
    <row r="2" spans="1:9" ht="15.75" x14ac:dyDescent="0.25">
      <c r="B2" s="6" t="s">
        <v>5</v>
      </c>
      <c r="C2" s="6" t="s">
        <v>6</v>
      </c>
      <c r="D2" s="3" t="s">
        <v>7</v>
      </c>
      <c r="E2" s="5" t="s">
        <v>8</v>
      </c>
      <c r="F2" s="7" t="s">
        <v>9</v>
      </c>
      <c r="G2" s="8" t="s">
        <v>10</v>
      </c>
      <c r="H2" s="3" t="s">
        <v>11</v>
      </c>
      <c r="I2" s="3" t="s">
        <v>11</v>
      </c>
    </row>
    <row r="3" spans="1:9" x14ac:dyDescent="0.2">
      <c r="A3" s="1" t="s">
        <v>12</v>
      </c>
      <c r="B3" s="6">
        <v>2.33</v>
      </c>
      <c r="C3" s="6">
        <f>B3/F3</f>
        <v>0.27278048780487807</v>
      </c>
      <c r="D3" s="9">
        <f t="shared" ref="D3:D10" si="0">H3/3.6</f>
        <v>11.388888888888889</v>
      </c>
      <c r="E3" s="10">
        <f t="shared" ref="E3:E10" si="1">D3*G3</f>
        <v>8541.6666666666661</v>
      </c>
      <c r="F3" s="11">
        <f t="shared" ref="F3:F10" si="2">E3/1000</f>
        <v>8.5416666666666661</v>
      </c>
      <c r="G3" s="12">
        <f>0.75*1000</f>
        <v>750</v>
      </c>
      <c r="H3" s="9">
        <v>41</v>
      </c>
      <c r="I3" s="9">
        <v>43.5</v>
      </c>
    </row>
    <row r="4" spans="1:9" x14ac:dyDescent="0.2">
      <c r="A4" s="1" t="s">
        <v>13</v>
      </c>
      <c r="B4" s="6">
        <v>0.92</v>
      </c>
      <c r="C4" s="6">
        <f>B4/F4</f>
        <v>0.10171990171990172</v>
      </c>
      <c r="D4" s="9">
        <f t="shared" si="0"/>
        <v>10.277777777777777</v>
      </c>
      <c r="E4" s="10">
        <f t="shared" si="1"/>
        <v>9044.4444444444434</v>
      </c>
      <c r="F4" s="11">
        <f t="shared" si="2"/>
        <v>9.0444444444444443</v>
      </c>
      <c r="G4" s="12">
        <v>880</v>
      </c>
      <c r="H4" s="9">
        <v>37</v>
      </c>
      <c r="I4" s="9">
        <v>40</v>
      </c>
    </row>
    <row r="5" spans="1:9" x14ac:dyDescent="0.2">
      <c r="A5" s="1" t="s">
        <v>14</v>
      </c>
      <c r="B5" s="6">
        <v>2.64</v>
      </c>
      <c r="C5" s="6">
        <f>B5/F5</f>
        <v>0.26814734561213432</v>
      </c>
      <c r="D5" s="9">
        <f t="shared" si="0"/>
        <v>11.833333333333334</v>
      </c>
      <c r="E5" s="10">
        <f t="shared" si="1"/>
        <v>9845.3333333333339</v>
      </c>
      <c r="F5" s="11">
        <f t="shared" si="2"/>
        <v>9.8453333333333344</v>
      </c>
      <c r="G5" s="12">
        <v>832</v>
      </c>
      <c r="H5" s="9">
        <v>42.6</v>
      </c>
      <c r="I5" s="13">
        <v>45.4</v>
      </c>
    </row>
    <row r="6" spans="1:9" x14ac:dyDescent="0.2">
      <c r="A6" s="1" t="s">
        <v>15</v>
      </c>
      <c r="B6" s="34">
        <f>C6*F6</f>
        <v>1.7500000000000003E-3</v>
      </c>
      <c r="C6" s="6">
        <v>0.2</v>
      </c>
      <c r="D6" s="9">
        <f t="shared" si="0"/>
        <v>12.5</v>
      </c>
      <c r="E6" s="14">
        <f t="shared" si="1"/>
        <v>8.75</v>
      </c>
      <c r="F6" s="11">
        <f t="shared" si="2"/>
        <v>8.7500000000000008E-3</v>
      </c>
      <c r="G6" s="15">
        <v>0.7</v>
      </c>
      <c r="H6" s="9">
        <f>I6*90%</f>
        <v>45</v>
      </c>
      <c r="I6" s="9">
        <v>50</v>
      </c>
    </row>
    <row r="7" spans="1:9" x14ac:dyDescent="0.2">
      <c r="A7" s="1" t="s">
        <v>16</v>
      </c>
      <c r="B7" s="34">
        <f>C7*F7</f>
        <v>1.5120000000000001E-3</v>
      </c>
      <c r="C7" s="6">
        <v>0.2</v>
      </c>
      <c r="D7" s="9">
        <f t="shared" si="0"/>
        <v>9</v>
      </c>
      <c r="E7" s="14">
        <f t="shared" si="1"/>
        <v>7.56</v>
      </c>
      <c r="F7" s="11">
        <f t="shared" si="2"/>
        <v>7.5599999999999999E-3</v>
      </c>
      <c r="G7" s="15">
        <v>0.84</v>
      </c>
      <c r="H7" s="9">
        <f>I7*90%</f>
        <v>32.4</v>
      </c>
      <c r="I7" s="9">
        <v>36</v>
      </c>
    </row>
    <row r="8" spans="1:9" x14ac:dyDescent="0.2">
      <c r="A8" s="1" t="s">
        <v>17</v>
      </c>
      <c r="B8" s="6">
        <f>3.1*G8/1000</f>
        <v>2.6659999999999999</v>
      </c>
      <c r="C8" s="6">
        <f>B8/F8</f>
        <v>0.26074766355140189</v>
      </c>
      <c r="D8" s="9">
        <f t="shared" si="0"/>
        <v>11.888888888888888</v>
      </c>
      <c r="E8" s="14">
        <f t="shared" si="1"/>
        <v>10224.444444444443</v>
      </c>
      <c r="F8" s="11">
        <f t="shared" si="2"/>
        <v>10.224444444444444</v>
      </c>
      <c r="G8" s="12">
        <v>860</v>
      </c>
      <c r="H8" s="9">
        <v>42.8</v>
      </c>
      <c r="I8" s="16" t="s">
        <v>18</v>
      </c>
    </row>
    <row r="9" spans="1:9" x14ac:dyDescent="0.2">
      <c r="A9" s="1" t="s">
        <v>19</v>
      </c>
      <c r="B9" s="6">
        <f>1.625*G9/1000</f>
        <v>0.89375000000000004</v>
      </c>
      <c r="C9" s="17">
        <f>B9/F9</f>
        <v>0.38999999999999996</v>
      </c>
      <c r="D9" s="9">
        <f t="shared" si="0"/>
        <v>4.166666666666667</v>
      </c>
      <c r="E9" s="10">
        <f t="shared" si="1"/>
        <v>2291.666666666667</v>
      </c>
      <c r="F9" s="11">
        <f t="shared" si="2"/>
        <v>2.291666666666667</v>
      </c>
      <c r="G9" s="12">
        <v>550</v>
      </c>
      <c r="H9" s="9">
        <v>15</v>
      </c>
      <c r="I9" s="9">
        <v>19</v>
      </c>
    </row>
    <row r="10" spans="1:9" x14ac:dyDescent="0.2">
      <c r="A10" s="1" t="s">
        <v>20</v>
      </c>
      <c r="B10" s="6">
        <f>1.625*G10/1000</f>
        <v>0.56874999999999998</v>
      </c>
      <c r="C10" s="17">
        <f>B10/F10</f>
        <v>0.38999999999999996</v>
      </c>
      <c r="D10" s="9">
        <f t="shared" si="0"/>
        <v>4.166666666666667</v>
      </c>
      <c r="E10" s="10">
        <f t="shared" si="1"/>
        <v>1458.3333333333335</v>
      </c>
      <c r="F10" s="11">
        <f t="shared" si="2"/>
        <v>1.4583333333333335</v>
      </c>
      <c r="G10" s="12">
        <v>350</v>
      </c>
      <c r="H10" s="9">
        <v>15</v>
      </c>
      <c r="I10" s="9">
        <v>19</v>
      </c>
    </row>
    <row r="11" spans="1:9" x14ac:dyDescent="0.2">
      <c r="A11" s="1" t="s">
        <v>21</v>
      </c>
      <c r="B11" s="16" t="s">
        <v>18</v>
      </c>
      <c r="C11" s="16" t="s">
        <v>18</v>
      </c>
      <c r="D11" s="9">
        <f>H11/3.6</f>
        <v>1.7777777777777779</v>
      </c>
      <c r="E11" s="10">
        <f t="shared" ref="E11:E24" si="3">D11*G11</f>
        <v>1200</v>
      </c>
      <c r="F11" s="11">
        <f t="shared" ref="F11:F24" si="4">E11/1000</f>
        <v>1.2</v>
      </c>
      <c r="G11" s="12">
        <v>675</v>
      </c>
      <c r="H11" s="9">
        <v>6.4</v>
      </c>
      <c r="I11" s="9">
        <v>8.25</v>
      </c>
    </row>
    <row r="12" spans="1:9" x14ac:dyDescent="0.2">
      <c r="A12" s="1" t="s">
        <v>22</v>
      </c>
      <c r="B12" s="16" t="s">
        <v>18</v>
      </c>
      <c r="C12" s="16" t="s">
        <v>18</v>
      </c>
      <c r="D12" s="9">
        <f>H12/3.6</f>
        <v>13.892499999999998</v>
      </c>
      <c r="E12" s="14">
        <f t="shared" si="3"/>
        <v>9.1621037499999982</v>
      </c>
      <c r="F12" s="11">
        <f t="shared" si="4"/>
        <v>9.1621037499999974E-3</v>
      </c>
      <c r="G12" s="15">
        <v>0.65949999999999998</v>
      </c>
      <c r="H12" s="9">
        <v>50.012999999999998</v>
      </c>
      <c r="I12" s="9">
        <v>55.497999999999998</v>
      </c>
    </row>
    <row r="13" spans="1:9" x14ac:dyDescent="0.2">
      <c r="A13" s="1" t="s">
        <v>23</v>
      </c>
      <c r="B13" s="16" t="s">
        <v>18</v>
      </c>
      <c r="C13" s="16" t="s">
        <v>18</v>
      </c>
      <c r="D13" s="9">
        <f>H13/3.6</f>
        <v>10.472222222222223</v>
      </c>
      <c r="E13" s="10">
        <f t="shared" si="3"/>
        <v>9634.4444444444453</v>
      </c>
      <c r="F13" s="11">
        <f t="shared" si="4"/>
        <v>9.6344444444444459</v>
      </c>
      <c r="G13" s="12">
        <v>920</v>
      </c>
      <c r="H13" s="9">
        <v>37.700000000000003</v>
      </c>
      <c r="I13" s="9">
        <v>39.5</v>
      </c>
    </row>
    <row r="14" spans="1:9" x14ac:dyDescent="0.2">
      <c r="A14" s="1" t="s">
        <v>24</v>
      </c>
      <c r="B14" s="16" t="s">
        <v>18</v>
      </c>
      <c r="C14" s="16" t="s">
        <v>18</v>
      </c>
      <c r="D14" s="9">
        <f>H14/3.6</f>
        <v>3.68</v>
      </c>
      <c r="E14" s="10">
        <f t="shared" si="3"/>
        <v>2649.6</v>
      </c>
      <c r="F14" s="11">
        <f t="shared" si="4"/>
        <v>2.6496</v>
      </c>
      <c r="G14" s="12">
        <v>720</v>
      </c>
      <c r="H14" s="9">
        <v>13.248000000000001</v>
      </c>
      <c r="I14" s="16" t="s">
        <v>18</v>
      </c>
    </row>
    <row r="15" spans="1:9" x14ac:dyDescent="0.2">
      <c r="A15" s="1" t="s">
        <v>25</v>
      </c>
      <c r="B15" s="6">
        <f>0.866*G15/1000</f>
        <v>1.1257999999999999</v>
      </c>
      <c r="C15" s="6">
        <f>B15/F15</f>
        <v>0.38969999999999994</v>
      </c>
      <c r="D15" s="9">
        <f t="shared" ref="D15:D24" si="5">H15*1000/3600</f>
        <v>2.2222222222222223</v>
      </c>
      <c r="E15" s="10">
        <f t="shared" si="3"/>
        <v>2888.8888888888891</v>
      </c>
      <c r="F15" s="11">
        <f t="shared" si="4"/>
        <v>2.8888888888888893</v>
      </c>
      <c r="G15" s="12">
        <v>1300</v>
      </c>
      <c r="H15" s="9">
        <v>8</v>
      </c>
      <c r="I15" s="9">
        <v>10</v>
      </c>
    </row>
    <row r="16" spans="1:9" x14ac:dyDescent="0.2">
      <c r="A16" t="s">
        <v>26</v>
      </c>
      <c r="B16" s="6">
        <f>2.74*G16/1000</f>
        <v>3.6990000000000003</v>
      </c>
      <c r="C16" s="15">
        <f>B16/F16</f>
        <v>0.34013793103448281</v>
      </c>
      <c r="D16" s="9">
        <f t="shared" si="5"/>
        <v>8.0555555555555554</v>
      </c>
      <c r="E16" s="10">
        <f t="shared" si="3"/>
        <v>10875</v>
      </c>
      <c r="F16" s="11">
        <f t="shared" si="4"/>
        <v>10.875</v>
      </c>
      <c r="G16" s="12">
        <v>1350</v>
      </c>
      <c r="H16" s="9">
        <v>29</v>
      </c>
      <c r="I16" s="9">
        <v>30.5</v>
      </c>
    </row>
    <row r="17" spans="1:9" s="27" customFormat="1" x14ac:dyDescent="0.2">
      <c r="A17" s="22" t="s">
        <v>27</v>
      </c>
      <c r="B17" s="16" t="s">
        <v>18</v>
      </c>
      <c r="C17" s="16" t="s">
        <v>18</v>
      </c>
      <c r="D17" s="23">
        <f t="shared" si="5"/>
        <v>33.299999999999997</v>
      </c>
      <c r="E17" s="24">
        <f t="shared" si="3"/>
        <v>3.2129864835164827</v>
      </c>
      <c r="F17" s="25">
        <f t="shared" si="4"/>
        <v>3.2129864835164826E-3</v>
      </c>
      <c r="G17" s="26">
        <f>0.0899*293/273</f>
        <v>9.6486080586080575E-2</v>
      </c>
      <c r="H17" s="23">
        <v>119.88</v>
      </c>
      <c r="I17" s="23">
        <v>141.80000000000001</v>
      </c>
    </row>
    <row r="18" spans="1:9" s="27" customFormat="1" x14ac:dyDescent="0.2">
      <c r="A18" s="22" t="s">
        <v>28</v>
      </c>
      <c r="B18" s="16" t="s">
        <v>18</v>
      </c>
      <c r="C18" s="16" t="s">
        <v>18</v>
      </c>
      <c r="D18" s="23">
        <f t="shared" si="5"/>
        <v>33.299999999999997</v>
      </c>
      <c r="E18" s="28">
        <f t="shared" si="3"/>
        <v>126.53999999999998</v>
      </c>
      <c r="F18" s="25">
        <f t="shared" si="4"/>
        <v>0.12653999999999999</v>
      </c>
      <c r="G18" s="29">
        <f>G19*40/200</f>
        <v>3.8</v>
      </c>
      <c r="H18" s="23">
        <v>119.88</v>
      </c>
      <c r="I18" s="23">
        <v>141.80000000000001</v>
      </c>
    </row>
    <row r="19" spans="1:9" x14ac:dyDescent="0.2">
      <c r="A19" s="1" t="s">
        <v>29</v>
      </c>
      <c r="B19" s="16" t="s">
        <v>18</v>
      </c>
      <c r="C19" s="16" t="s">
        <v>18</v>
      </c>
      <c r="D19" s="9">
        <f t="shared" si="5"/>
        <v>33.299999999999997</v>
      </c>
      <c r="E19" s="10">
        <f t="shared" si="3"/>
        <v>632.69999999999993</v>
      </c>
      <c r="F19" s="11">
        <f t="shared" si="4"/>
        <v>0.63269999999999993</v>
      </c>
      <c r="G19" s="12">
        <v>19</v>
      </c>
      <c r="H19" s="9">
        <v>119.88</v>
      </c>
      <c r="I19" s="9">
        <v>141.80000000000001</v>
      </c>
    </row>
    <row r="20" spans="1:9" x14ac:dyDescent="0.2">
      <c r="A20" s="1" t="s">
        <v>30</v>
      </c>
      <c r="B20" s="16" t="s">
        <v>18</v>
      </c>
      <c r="C20" s="16" t="s">
        <v>18</v>
      </c>
      <c r="D20" s="9">
        <f t="shared" si="5"/>
        <v>33.299999999999997</v>
      </c>
      <c r="E20" s="10">
        <f t="shared" si="3"/>
        <v>899.09999999999991</v>
      </c>
      <c r="F20" s="11">
        <f t="shared" si="4"/>
        <v>0.8990999999999999</v>
      </c>
      <c r="G20" s="12">
        <v>27</v>
      </c>
      <c r="H20" s="9">
        <v>119.88</v>
      </c>
      <c r="I20" s="9">
        <v>141.80000000000001</v>
      </c>
    </row>
    <row r="21" spans="1:9" x14ac:dyDescent="0.2">
      <c r="A21" s="1" t="s">
        <v>31</v>
      </c>
      <c r="B21" s="16" t="s">
        <v>18</v>
      </c>
      <c r="C21" s="16" t="s">
        <v>18</v>
      </c>
      <c r="D21" s="9">
        <f t="shared" si="5"/>
        <v>33.299999999999997</v>
      </c>
      <c r="E21" s="10">
        <f t="shared" si="3"/>
        <v>1265.3999999999999</v>
      </c>
      <c r="F21" s="11">
        <f t="shared" si="4"/>
        <v>1.2653999999999999</v>
      </c>
      <c r="G21" s="12">
        <v>38</v>
      </c>
      <c r="H21" s="9">
        <v>119.88</v>
      </c>
      <c r="I21" s="9">
        <v>141.80000000000001</v>
      </c>
    </row>
    <row r="22" spans="1:9" x14ac:dyDescent="0.2">
      <c r="A22" s="1" t="s">
        <v>32</v>
      </c>
      <c r="B22" s="6"/>
      <c r="C22" s="6"/>
      <c r="D22" s="15">
        <f t="shared" si="5"/>
        <v>0.1111111111111111</v>
      </c>
      <c r="E22" s="10">
        <f t="shared" si="3"/>
        <v>173.04439073146551</v>
      </c>
      <c r="F22" s="11">
        <f t="shared" si="4"/>
        <v>0.17304439073146552</v>
      </c>
      <c r="G22" s="12">
        <f>5/(0.182*0.126*0.14)</f>
        <v>1557.3995165831898</v>
      </c>
      <c r="H22" s="15">
        <v>0.4</v>
      </c>
      <c r="I22" s="9"/>
    </row>
    <row r="23" spans="1:9" x14ac:dyDescent="0.2">
      <c r="A23" s="1" t="s">
        <v>33</v>
      </c>
      <c r="B23" s="6"/>
      <c r="C23" s="6"/>
      <c r="D23" s="9">
        <f t="shared" si="5"/>
        <v>1.1111111111111112</v>
      </c>
      <c r="E23" s="10">
        <f t="shared" si="3"/>
        <v>173.04439073146554</v>
      </c>
      <c r="F23" s="11">
        <f t="shared" si="4"/>
        <v>0.17304439073146555</v>
      </c>
      <c r="G23" s="12">
        <f>G22/10</f>
        <v>155.73995165831897</v>
      </c>
      <c r="H23" s="9">
        <v>4</v>
      </c>
      <c r="I23" s="9"/>
    </row>
    <row r="24" spans="1:9" x14ac:dyDescent="0.2">
      <c r="A24" s="1" t="s">
        <v>34</v>
      </c>
      <c r="B24" s="6"/>
      <c r="C24" s="6"/>
      <c r="D24" s="9">
        <f t="shared" si="5"/>
        <v>2.0205555555555557</v>
      </c>
      <c r="E24" s="10">
        <f t="shared" si="3"/>
        <v>3100.0304414003049</v>
      </c>
      <c r="F24" s="11">
        <f t="shared" si="4"/>
        <v>3.100030441400305</v>
      </c>
      <c r="G24" s="12">
        <f>56000/36.5</f>
        <v>1534.2465753424658</v>
      </c>
      <c r="H24" s="9">
        <v>7.274</v>
      </c>
      <c r="I24" s="9"/>
    </row>
    <row r="25" spans="1:9" x14ac:dyDescent="0.2">
      <c r="A25" s="18" t="s">
        <v>35</v>
      </c>
      <c r="B25" s="19"/>
      <c r="C25" s="19"/>
      <c r="D25" s="9"/>
      <c r="E25" s="9"/>
      <c r="F25" s="20"/>
      <c r="G25" s="21"/>
      <c r="H25" s="9"/>
      <c r="I25" s="9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Enertrag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Müller</dc:creator>
  <cp:lastModifiedBy>X</cp:lastModifiedBy>
  <dcterms:created xsi:type="dcterms:W3CDTF">2017-10-02T13:09:22Z</dcterms:created>
  <dcterms:modified xsi:type="dcterms:W3CDTF">2017-10-02T19:16:19Z</dcterms:modified>
</cp:coreProperties>
</file>